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_xlnm.Print_Area" localSheetId="0">'F_VRA'!$A$1:$I$65</definedName>
    <definedName name="_xlnm.Print_Titles" localSheetId="0">'F_VRA'!$4:$7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<sst xmlns="http://schemas.openxmlformats.org/spreadsheetml/2006/main" count="1722" uniqueCount="403">
  <si>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</si>
  <si>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</si>
  <si>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</si>
  <si>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</si>
  <si>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</si>
  <si>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</si>
  <si>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</si>
  <si>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</si>
  <si>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</si>
  <si>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</si>
  <si>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</si>
  <si>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</si>
  <si>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</si>
  <si>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</si>
  <si>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</si>
  <si>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</si>
  <si>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</si>
  <si>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</si>
  <si>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</si>
  <si>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</si>
  <si>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</si>
  <si>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</si>
  <si>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</si>
  <si>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</si>
  <si>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</si>
  <si>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</si>
  <si>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</si>
  <si>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</si>
  <si>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</si>
  <si>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</si>
  <si>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</si>
  <si>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</si>
  <si>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</si>
  <si>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</si>
  <si>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</si>
  <si>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</si>
  <si>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</si>
  <si>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</si>
  <si>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</si>
  <si>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</si>
  <si>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</si>
  <si>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</si>
  <si>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</si>
  <si>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</si>
  <si>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</si>
  <si>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</si>
  <si>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</si>
  <si>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</si>
  <si>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</si>
  <si>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</si>
  <si>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</si>
  <si>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</si>
  <si>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</si>
  <si>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</si>
  <si>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</si>
  <si>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</si>
  <si>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</si>
  <si>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</si>
  <si>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</si>
  <si>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</si>
  <si>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</si>
  <si>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</si>
  <si>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</si>
  <si>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</si>
  <si>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</si>
  <si>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</si>
  <si>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</si>
  <si>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</si>
  <si>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</si>
  <si>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</si>
  <si>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</si>
  <si>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</si>
  <si>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</si>
  <si>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</si>
  <si>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</si>
  <si>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</si>
  <si>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</si>
  <si>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</si>
  <si>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</si>
  <si>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</si>
  <si>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</si>
  <si>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</si>
  <si>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</si>
  <si>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</si>
  <si>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</si>
  <si>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</si>
  <si>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</si>
  <si>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</si>
  <si>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</si>
  <si>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</si>
  <si>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</si>
  <si>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</si>
  <si>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</si>
  <si>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</si>
  <si>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</si>
  <si>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</si>
  <si>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</si>
  <si>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</si>
  <si>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</si>
  <si>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</si>
  <si>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</si>
  <si>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</si>
  <si>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</si>
  <si>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</si>
  <si>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</si>
  <si>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</si>
  <si>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</si>
  <si>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</si>
  <si>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</si>
  <si>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</si>
  <si>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</si>
  <si>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</si>
  <si>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</si>
  <si>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</si>
  <si>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</si>
  <si>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</si>
  <si>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</si>
  <si>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</si>
  <si>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</si>
  <si>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</si>
  <si>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</si>
  <si>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</si>
  <si>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</si>
  <si>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</si>
  <si>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</si>
  <si>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</si>
  <si>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</si>
  <si>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</si>
  <si>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</si>
  <si>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</si>
  <si>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</si>
  <si>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</si>
  <si>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</si>
  <si>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</si>
  <si>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</si>
  <si>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</si>
  <si>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</si>
  <si>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</si>
  <si>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</si>
  <si>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</si>
  <si>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</si>
  <si>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</si>
  <si>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</si>
  <si>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</si>
  <si>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</si>
  <si>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</si>
  <si>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</si>
  <si>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</si>
  <si>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</si>
  <si>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</si>
  <si>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</si>
  <si>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</si>
  <si>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</si>
  <si>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</si>
  <si>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</si>
  <si>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</si>
  <si>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</si>
  <si>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</si>
  <si>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</si>
  <si>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</si>
  <si>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</si>
  <si>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</si>
  <si>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</si>
  <si>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</si>
  <si>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</si>
  <si>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</si>
  <si>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</si>
  <si>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</si>
  <si>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</si>
  <si>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</si>
  <si>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</si>
  <si>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</si>
  <si>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</si>
  <si>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</si>
  <si>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</si>
  <si>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</si>
  <si>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</si>
  <si>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</si>
  <si>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</si>
  <si>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</si>
  <si>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</si>
  <si>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</si>
  <si>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</si>
  <si>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</si>
  <si>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</si>
  <si>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</si>
  <si>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</si>
  <si>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</si>
  <si>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</si>
  <si>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</si>
  <si>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</si>
  <si>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</si>
  <si>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</si>
  <si>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</si>
  <si>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</si>
  <si>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</si>
  <si>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</si>
  <si>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</si>
  <si>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</si>
  <si>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</si>
  <si>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</si>
  <si>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</si>
  <si>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</si>
  <si>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</si>
  <si>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</si>
  <si>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</si>
  <si>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</si>
  <si>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</si>
  <si>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</si>
  <si>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</si>
  <si>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</si>
  <si>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</si>
  <si>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</si>
  <si>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</si>
  <si>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</si>
  <si>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</si>
  <si>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</si>
  <si>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</si>
  <si>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</si>
  <si>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</si>
  <si>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</si>
  <si>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</si>
  <si>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</si>
  <si>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</si>
  <si>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</si>
  <si>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</si>
  <si>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</si>
  <si>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</si>
  <si>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</si>
  <si>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</si>
  <si>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</si>
  <si>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</si>
  <si>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</si>
  <si>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</si>
  <si>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</si>
  <si>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</si>
  <si>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</si>
  <si>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</si>
  <si>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</si>
  <si>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</si>
  <si>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</si>
  <si>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</si>
  <si>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</si>
  <si>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</si>
  <si>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</si>
  <si>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</si>
  <si>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</si>
  <si>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</si>
  <si>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</si>
  <si>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</si>
  <si>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</si>
  <si>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</si>
  <si>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</si>
  <si>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</si>
  <si>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</si>
  <si>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</si>
  <si>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</si>
  <si>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</si>
  <si>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</si>
  <si>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</si>
  <si>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</si>
  <si>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</si>
  <si>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</si>
  <si>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</si>
  <si>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</si>
  <si>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</si>
  <si>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</si>
  <si>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</si>
  <si>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</si>
  <si>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</si>
  <si>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</si>
  <si>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</si>
  <si>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</si>
  <si>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</si>
  <si>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</si>
  <si>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</si>
  <si>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</si>
  <si>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</si>
  <si>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</si>
  <si>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</si>
  <si>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</si>
  <si>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</si>
  <si>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</si>
  <si>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</si>
  <si>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</si>
  <si>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</si>
  <si>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</si>
  <si>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</si>
  <si>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</si>
  <si>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</si>
  <si>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</si>
  <si>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</si>
  <si>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</si>
  <si>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</si>
  <si>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</si>
  <si>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</si>
  <si>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</si>
  <si>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</si>
  <si>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</si>
  <si>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</si>
  <si>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</si>
  <si>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</si>
  <si>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</si>
  <si>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</si>
  <si>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</si>
  <si>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</si>
  <si>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</si>
  <si>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</si>
  <si>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</si>
  <si>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</si>
  <si>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</si>
  <si>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</si>
  <si>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</si>
  <si>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</si>
  <si>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</si>
  <si>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</si>
  <si>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</si>
  <si>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</si>
  <si>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</si>
  <si>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</si>
  <si>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</si>
  <si>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</si>
  <si>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</si>
  <si>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</si>
  <si>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</si>
  <si>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</si>
  <si>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</si>
  <si>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</si>
  <si>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</si>
  <si>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</si>
  <si>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</si>
  <si>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2016</t>
  </si>
  <si>
    <t>rugsėjo 30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</si>
  <si>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</si>
  <si>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</si>
  <si>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</si>
  <si>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</si>
  <si>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</si>
  <si>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</si>
  <si>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</si>
  <si>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</si>
  <si>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</si>
  <si>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</si>
  <si>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</si>
  <si>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</si>
  <si>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</si>
  <si>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</si>
  <si>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</si>
  <si>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</si>
  <si>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</si>
  <si>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</si>
  <si>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</si>
  <si>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</si>
  <si>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</si>
  <si>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</si>
  <si>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</si>
  <si>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</si>
  <si>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</si>
  <si>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</si>
  <si>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</si>
  <si>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</si>
  <si>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</si>
  <si>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</si>
  <si>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</si>
  <si>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</si>
  <si>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</si>
  <si>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</si>
  <si>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</si>
  <si>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</si>
  <si>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</si>
  <si>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</si>
  <si>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</si>
  <si>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</si>
  <si>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</si>
  <si>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</si>
  <si>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</si>
  <si>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</si>
  <si>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</si>
  <si>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</si>
  <si>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</si>
  <si>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</si>
  <si>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</si>
  <si>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</si>
  <si>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</si>
  <si>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</si>
  <si>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</si>
  <si>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</si>
  <si>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</si>
  <si>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</si>
  <si>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</si>
  <si>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</si>
  <si>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</si>
  <si>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</si>
  <si>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</si>
  <si>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</si>
  <si>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</si>
  <si>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</si>
  <si>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</si>
  <si>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</si>
  <si>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</si>
  <si>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</si>
  <si>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2015</t>
  </si>
  <si>
    <t>f5640f58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</si>
</sst>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2" xfId="48" applyNumberFormat="1" applyFont="1" applyFill="1" applyBorder="1" applyAlignment="1" applyProtection="1">
      <alignment/>
      <protection locked="0"/>
    </xf>
    <xf numFmtId="180" fontId="4" fillId="34" borderId="12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vertical="top"/>
      <protection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indent="1"/>
      <protection/>
    </xf>
    <xf numFmtId="0" fontId="21" fillId="36" borderId="10" xfId="48" applyFont="1" applyFill="1" applyBorder="1" applyAlignment="1">
      <alignment horizontal="left" vertical="top" indent="2"/>
      <protection/>
    </xf>
    <xf numFmtId="0" fontId="21" fillId="36" borderId="10" xfId="48" applyFont="1" applyFill="1" applyBorder="1" applyAlignment="1">
      <alignment horizontal="left" vertical="center" wrapText="1" indent="2"/>
      <protection/>
    </xf>
    <xf numFmtId="0" fontId="19" fillId="36" borderId="10" xfId="48" applyFont="1" applyFill="1" applyBorder="1" applyAlignment="1">
      <alignment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19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vertical="center"/>
      <protection/>
    </xf>
    <xf numFmtId="0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21" fillId="0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" fontId="19" fillId="35" borderId="10" xfId="48" applyNumberFormat="1" applyFont="1" applyFill="1" applyBorder="1" applyAlignment="1" applyProtection="1">
      <alignment horizontal="center" shrinkToFit="1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" fontId="21" fillId="35" borderId="10" xfId="48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3" xfId="48" applyNumberFormat="1" applyFont="1" applyFill="1" applyBorder="1" applyAlignment="1" applyProtection="1">
      <alignment horizontal="center" shrinkToFit="1"/>
      <protection/>
    </xf>
    <xf numFmtId="4" fontId="19" fillId="35" borderId="14" xfId="48" applyNumberFormat="1" applyFont="1" applyFill="1" applyBorder="1" applyAlignment="1" applyProtection="1">
      <alignment horizontal="center" shrinkToFit="1"/>
      <protection/>
    </xf>
    <xf numFmtId="4" fontId="19" fillId="0" borderId="10" xfId="48" applyNumberFormat="1" applyFont="1" applyFill="1" applyBorder="1" applyAlignment="1" applyProtection="1">
      <alignment horizontal="center" shrinkToFit="1"/>
      <protection locked="0"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40">
      <selection activeCell="E49" sqref="E49:F49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387</v>
      </c>
      <c r="B1" s="6" t="s">
        <v>101</v>
      </c>
      <c r="C1" s="10"/>
      <c r="E1" s="74" t="s">
        <v>99</v>
      </c>
      <c r="F1" s="74"/>
      <c r="G1" s="74"/>
      <c r="H1" s="74"/>
    </row>
    <row r="2" spans="1:8" ht="20.25" customHeight="1">
      <c r="A2" s="10"/>
      <c r="B2" s="10"/>
      <c r="C2" s="26" t="s">
        <v>331</v>
      </c>
      <c r="D2" s="27" t="s">
        <v>332</v>
      </c>
      <c r="E2" s="75" t="s">
        <v>100</v>
      </c>
      <c r="F2" s="75"/>
      <c r="G2" s="75"/>
      <c r="H2" s="75"/>
    </row>
    <row r="3" spans="1:8" ht="41.25" customHeight="1" hidden="1">
      <c r="A3" s="77" t="s">
        <v>98</v>
      </c>
      <c r="B3" s="77"/>
      <c r="C3" s="77"/>
      <c r="D3" s="77"/>
      <c r="E3" s="77"/>
      <c r="F3" s="77"/>
      <c r="G3" s="77"/>
      <c r="H3" s="77"/>
    </row>
    <row r="4" spans="1:8" ht="15" customHeight="1">
      <c r="A4" s="69" t="str">
        <f>IstaigosPavadinimas</f>
        <v>Kaišiadorių technologijų ir verslo mokykla</v>
      </c>
      <c r="B4" s="69"/>
      <c r="C4" s="69"/>
      <c r="D4" s="69"/>
      <c r="E4" s="69"/>
      <c r="F4" s="69"/>
      <c r="G4" s="69"/>
      <c r="H4" s="69"/>
    </row>
    <row r="5" spans="1:8" ht="18.75" customHeight="1">
      <c r="A5" s="70" t="s">
        <v>48</v>
      </c>
      <c r="B5" s="70"/>
      <c r="C5" s="70"/>
      <c r="D5" s="70"/>
      <c r="E5" s="70"/>
      <c r="F5" s="70"/>
      <c r="G5" s="70"/>
      <c r="H5" s="70"/>
    </row>
    <row r="6" spans="1:8" ht="15" customHeight="1">
      <c r="A6" s="71" t="str">
        <f>IstaigosRegKodas</f>
        <v>Girelės 57, Kaišiadorys   190804361</v>
      </c>
      <c r="B6" s="71"/>
      <c r="C6" s="71"/>
      <c r="D6" s="71"/>
      <c r="E6" s="71"/>
      <c r="F6" s="71"/>
      <c r="G6" s="71"/>
      <c r="H6" s="71"/>
    </row>
    <row r="7" spans="1:8" ht="18.75" customHeight="1">
      <c r="A7" s="70" t="s">
        <v>49</v>
      </c>
      <c r="B7" s="70"/>
      <c r="C7" s="70"/>
      <c r="D7" s="70"/>
      <c r="E7" s="70"/>
      <c r="F7" s="70"/>
      <c r="G7" s="70"/>
      <c r="H7" s="70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73" t="s">
        <v>97</v>
      </c>
      <c r="B9" s="73"/>
      <c r="C9" s="73"/>
      <c r="D9" s="73"/>
      <c r="E9" s="73"/>
      <c r="F9" s="73"/>
      <c r="G9" s="73"/>
      <c r="H9" s="73"/>
    </row>
    <row r="10" spans="1:4" ht="18" customHeight="1">
      <c r="A10" s="78" t="s">
        <v>50</v>
      </c>
      <c r="B10" s="78"/>
      <c r="C10" s="78"/>
      <c r="D10" s="41" t="s">
        <v>51</v>
      </c>
    </row>
    <row r="11" spans="3:7" ht="12" customHeight="1">
      <c r="C11" s="42">
        <v>42678</v>
      </c>
      <c r="D11" s="30" t="s">
        <v>27</v>
      </c>
      <c r="E11" s="43">
        <v>3</v>
      </c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148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55</v>
      </c>
      <c r="E14" s="79" t="s">
        <v>52</v>
      </c>
      <c r="F14" s="79"/>
      <c r="G14" s="79" t="s">
        <v>53</v>
      </c>
      <c r="H14" s="79"/>
    </row>
    <row r="15" spans="1:8" ht="7.5" customHeight="1">
      <c r="A15" s="38">
        <v>1</v>
      </c>
      <c r="B15" s="37">
        <v>1</v>
      </c>
      <c r="C15" s="38" t="s">
        <v>54</v>
      </c>
      <c r="D15" s="38" t="s">
        <v>108</v>
      </c>
      <c r="E15" s="80" t="s">
        <v>109</v>
      </c>
      <c r="F15" s="80"/>
      <c r="G15" s="80" t="s">
        <v>110</v>
      </c>
      <c r="H15" s="80"/>
    </row>
    <row r="16" spans="1:8" ht="15">
      <c r="A16" s="52" t="s">
        <v>30</v>
      </c>
      <c r="B16" s="52" t="s">
        <v>107</v>
      </c>
      <c r="C16" s="53" t="s">
        <v>56</v>
      </c>
      <c r="D16" s="64"/>
      <c r="E16" s="72">
        <f>SUM(E17,E22,E23)</f>
        <v>664842.05</v>
      </c>
      <c r="F16" s="72"/>
      <c r="G16" s="72">
        <f>SUM(G17,G22,G23)</f>
        <v>661138.14</v>
      </c>
      <c r="H16" s="72"/>
    </row>
    <row r="17" spans="1:8" ht="15">
      <c r="A17" s="54" t="s">
        <v>31</v>
      </c>
      <c r="B17" s="54" t="s">
        <v>54</v>
      </c>
      <c r="C17" s="55" t="s">
        <v>57</v>
      </c>
      <c r="D17" s="64"/>
      <c r="E17" s="76">
        <f>SUM(E18,E19,E20,E21)</f>
        <v>577674.04</v>
      </c>
      <c r="F17" s="76"/>
      <c r="G17" s="76">
        <f>SUM(G18,G19,G20,G21)</f>
        <v>563197.11</v>
      </c>
      <c r="H17" s="76"/>
    </row>
    <row r="18" spans="1:23" ht="15">
      <c r="A18" s="54" t="s">
        <v>32</v>
      </c>
      <c r="B18" s="54" t="s">
        <v>108</v>
      </c>
      <c r="C18" s="56" t="s">
        <v>58</v>
      </c>
      <c r="D18" s="64"/>
      <c r="E18" s="68">
        <v>529919.65</v>
      </c>
      <c r="F18" s="68"/>
      <c r="G18" s="68">
        <v>493293.1</v>
      </c>
      <c r="H18" s="68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109</v>
      </c>
      <c r="C19" s="56" t="s">
        <v>59</v>
      </c>
      <c r="D19" s="64"/>
      <c r="E19" s="68">
        <v>1500</v>
      </c>
      <c r="F19" s="68"/>
      <c r="G19" s="68">
        <v>1058.57</v>
      </c>
      <c r="H19" s="68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110</v>
      </c>
      <c r="C20" s="56" t="s">
        <v>143</v>
      </c>
      <c r="D20" s="64"/>
      <c r="E20" s="68">
        <v>46118.87</v>
      </c>
      <c r="F20" s="68"/>
      <c r="G20" s="68">
        <v>68845.44</v>
      </c>
      <c r="H20" s="68"/>
    </row>
    <row r="21" spans="1:23" ht="15">
      <c r="A21" s="54" t="s">
        <v>35</v>
      </c>
      <c r="B21" s="54" t="s">
        <v>111</v>
      </c>
      <c r="C21" s="56" t="s">
        <v>60</v>
      </c>
      <c r="D21" s="64"/>
      <c r="E21" s="68">
        <v>135.52</v>
      </c>
      <c r="F21" s="68"/>
      <c r="G21" s="68"/>
      <c r="H21" s="68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112</v>
      </c>
      <c r="C22" s="55" t="s">
        <v>106</v>
      </c>
      <c r="D22" s="64"/>
      <c r="E22" s="68"/>
      <c r="F22" s="68"/>
      <c r="G22" s="68"/>
      <c r="H22" s="68"/>
    </row>
    <row r="23" spans="1:23" ht="15">
      <c r="A23" s="54" t="s">
        <v>37</v>
      </c>
      <c r="B23" s="54" t="s">
        <v>113</v>
      </c>
      <c r="C23" s="55" t="s">
        <v>73</v>
      </c>
      <c r="D23" s="64"/>
      <c r="E23" s="76">
        <f>E24-E25</f>
        <v>87168.01</v>
      </c>
      <c r="F23" s="76"/>
      <c r="G23" s="76">
        <f>G24-G25</f>
        <v>97941.03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104</v>
      </c>
      <c r="B24" s="54" t="s">
        <v>114</v>
      </c>
      <c r="C24" s="57" t="s">
        <v>74</v>
      </c>
      <c r="D24" s="64"/>
      <c r="E24" s="68">
        <v>87168.01</v>
      </c>
      <c r="F24" s="68"/>
      <c r="G24" s="68">
        <v>97941.03</v>
      </c>
      <c r="H24" s="68"/>
      <c r="U24" s="11" t="s">
        <v>28</v>
      </c>
      <c r="V24" s="11" t="s">
        <v>13</v>
      </c>
      <c r="W24" s="11" t="s">
        <v>29</v>
      </c>
    </row>
    <row r="25" spans="1:23" ht="15">
      <c r="A25" s="54" t="s">
        <v>105</v>
      </c>
      <c r="B25" s="54" t="s">
        <v>115</v>
      </c>
      <c r="C25" s="57" t="s">
        <v>75</v>
      </c>
      <c r="D25" s="64"/>
      <c r="E25" s="68"/>
      <c r="F25" s="68"/>
      <c r="G25" s="68"/>
      <c r="H25" s="68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116</v>
      </c>
      <c r="C26" s="58" t="s">
        <v>61</v>
      </c>
      <c r="D26" s="64"/>
      <c r="E26" s="72">
        <f>SUM(E27:E40)</f>
        <v>660028.3</v>
      </c>
      <c r="F26" s="72"/>
      <c r="G26" s="72">
        <f>SUM(G27:G40)</f>
        <v>652862.77</v>
      </c>
      <c r="H26" s="72"/>
    </row>
    <row r="27" spans="1:23" ht="15">
      <c r="A27" s="54" t="s">
        <v>31</v>
      </c>
      <c r="B27" s="54" t="s">
        <v>117</v>
      </c>
      <c r="C27" s="59" t="s">
        <v>62</v>
      </c>
      <c r="D27" s="64"/>
      <c r="E27" s="68">
        <v>436913.78</v>
      </c>
      <c r="F27" s="68"/>
      <c r="G27" s="68">
        <v>400319.07</v>
      </c>
      <c r="H27" s="68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118</v>
      </c>
      <c r="C28" s="59" t="s">
        <v>63</v>
      </c>
      <c r="D28" s="64"/>
      <c r="E28" s="68">
        <v>23459.27</v>
      </c>
      <c r="F28" s="68"/>
      <c r="G28" s="68">
        <v>25457.78</v>
      </c>
      <c r="H28" s="68"/>
    </row>
    <row r="29" spans="1:23" ht="15">
      <c r="A29" s="54" t="s">
        <v>37</v>
      </c>
      <c r="B29" s="54" t="s">
        <v>119</v>
      </c>
      <c r="C29" s="59" t="s">
        <v>64</v>
      </c>
      <c r="D29" s="64"/>
      <c r="E29" s="68">
        <v>72494.05</v>
      </c>
      <c r="F29" s="68"/>
      <c r="G29" s="68">
        <v>69127.5</v>
      </c>
      <c r="H29" s="68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120</v>
      </c>
      <c r="C30" s="59" t="s">
        <v>65</v>
      </c>
      <c r="D30" s="64"/>
      <c r="E30" s="68">
        <v>13.34</v>
      </c>
      <c r="F30" s="68"/>
      <c r="G30" s="68">
        <v>176.42</v>
      </c>
      <c r="H30" s="68"/>
    </row>
    <row r="31" spans="1:23" ht="15">
      <c r="A31" s="54" t="s">
        <v>42</v>
      </c>
      <c r="B31" s="54" t="s">
        <v>121</v>
      </c>
      <c r="C31" s="59" t="s">
        <v>66</v>
      </c>
      <c r="D31" s="64"/>
      <c r="E31" s="68">
        <v>10866.66</v>
      </c>
      <c r="F31" s="68"/>
      <c r="G31" s="68">
        <v>12770.07</v>
      </c>
      <c r="H31" s="68"/>
      <c r="U31" s="11" t="s">
        <v>28</v>
      </c>
      <c r="V31" s="11" t="s">
        <v>13</v>
      </c>
      <c r="W31" s="11" t="s">
        <v>29</v>
      </c>
    </row>
    <row r="32" spans="1:23" ht="15">
      <c r="A32" s="54" t="s">
        <v>76</v>
      </c>
      <c r="B32" s="54" t="s">
        <v>122</v>
      </c>
      <c r="C32" s="59" t="s">
        <v>67</v>
      </c>
      <c r="D32" s="64"/>
      <c r="E32" s="68">
        <v>1490.96</v>
      </c>
      <c r="F32" s="68"/>
      <c r="G32" s="68">
        <v>971.99</v>
      </c>
      <c r="H32" s="68"/>
      <c r="U32" s="11" t="s">
        <v>28</v>
      </c>
      <c r="V32" s="11" t="s">
        <v>13</v>
      </c>
      <c r="W32" s="11" t="s">
        <v>29</v>
      </c>
    </row>
    <row r="33" spans="1:23" ht="15">
      <c r="A33" s="54" t="s">
        <v>77</v>
      </c>
      <c r="B33" s="54" t="s">
        <v>123</v>
      </c>
      <c r="C33" s="59" t="s">
        <v>141</v>
      </c>
      <c r="D33" s="64"/>
      <c r="E33" s="68">
        <v>2205.26</v>
      </c>
      <c r="F33" s="68"/>
      <c r="G33" s="68">
        <v>161</v>
      </c>
      <c r="H33" s="68"/>
      <c r="U33" s="11" t="s">
        <v>28</v>
      </c>
      <c r="V33" s="11" t="s">
        <v>13</v>
      </c>
      <c r="W33" s="11" t="s">
        <v>29</v>
      </c>
    </row>
    <row r="34" spans="1:23" ht="15">
      <c r="A34" s="54" t="s">
        <v>78</v>
      </c>
      <c r="B34" s="54" t="s">
        <v>124</v>
      </c>
      <c r="C34" s="59" t="s">
        <v>145</v>
      </c>
      <c r="D34" s="64"/>
      <c r="E34" s="68"/>
      <c r="F34" s="68"/>
      <c r="G34" s="68">
        <v>339.36</v>
      </c>
      <c r="H34" s="68"/>
      <c r="U34" s="11" t="s">
        <v>28</v>
      </c>
      <c r="V34" s="11" t="s">
        <v>13</v>
      </c>
      <c r="W34" s="11" t="s">
        <v>29</v>
      </c>
    </row>
    <row r="35" spans="1:23" ht="15">
      <c r="A35" s="54" t="s">
        <v>79</v>
      </c>
      <c r="B35" s="54" t="s">
        <v>125</v>
      </c>
      <c r="C35" s="59" t="s">
        <v>142</v>
      </c>
      <c r="D35" s="64"/>
      <c r="E35" s="68">
        <v>25317.07</v>
      </c>
      <c r="F35" s="68"/>
      <c r="G35" s="68">
        <v>31518.25</v>
      </c>
      <c r="H35" s="68"/>
      <c r="U35" s="11" t="s">
        <v>28</v>
      </c>
      <c r="V35" s="11" t="s">
        <v>13</v>
      </c>
      <c r="W35" s="11" t="s">
        <v>29</v>
      </c>
    </row>
    <row r="36" spans="1:23" ht="15">
      <c r="A36" s="54" t="s">
        <v>80</v>
      </c>
      <c r="B36" s="54" t="s">
        <v>126</v>
      </c>
      <c r="C36" s="59" t="s">
        <v>68</v>
      </c>
      <c r="D36" s="64"/>
      <c r="E36" s="68">
        <v>32346.06</v>
      </c>
      <c r="F36" s="68"/>
      <c r="G36" s="68">
        <v>36353.56</v>
      </c>
      <c r="H36" s="68"/>
      <c r="U36" s="11" t="s">
        <v>28</v>
      </c>
      <c r="V36" s="11" t="s">
        <v>13</v>
      </c>
      <c r="W36" s="11" t="s">
        <v>29</v>
      </c>
    </row>
    <row r="37" spans="1:23" ht="15">
      <c r="A37" s="54" t="s">
        <v>81</v>
      </c>
      <c r="B37" s="54" t="s">
        <v>127</v>
      </c>
      <c r="C37" s="59" t="s">
        <v>69</v>
      </c>
      <c r="D37" s="64"/>
      <c r="E37" s="68">
        <v>465.74</v>
      </c>
      <c r="F37" s="68"/>
      <c r="G37" s="68">
        <v>602.49</v>
      </c>
      <c r="H37" s="68"/>
      <c r="U37" s="11" t="s">
        <v>28</v>
      </c>
      <c r="V37" s="11" t="s">
        <v>13</v>
      </c>
      <c r="W37" s="11" t="s">
        <v>29</v>
      </c>
    </row>
    <row r="38" spans="1:23" ht="15">
      <c r="A38" s="54" t="s">
        <v>82</v>
      </c>
      <c r="B38" s="54" t="s">
        <v>128</v>
      </c>
      <c r="C38" s="59" t="s">
        <v>70</v>
      </c>
      <c r="D38" s="64"/>
      <c r="E38" s="68"/>
      <c r="F38" s="68"/>
      <c r="G38" s="68"/>
      <c r="H38" s="68"/>
      <c r="U38" s="11" t="s">
        <v>28</v>
      </c>
      <c r="V38" s="11" t="s">
        <v>13</v>
      </c>
      <c r="W38" s="11" t="s">
        <v>29</v>
      </c>
    </row>
    <row r="39" spans="1:23" ht="15">
      <c r="A39" s="54" t="s">
        <v>83</v>
      </c>
      <c r="B39" s="54" t="s">
        <v>129</v>
      </c>
      <c r="C39" s="59" t="s">
        <v>71</v>
      </c>
      <c r="D39" s="64"/>
      <c r="E39" s="68">
        <v>42441.55</v>
      </c>
      <c r="F39" s="68"/>
      <c r="G39" s="68">
        <v>64432.48</v>
      </c>
      <c r="H39" s="68"/>
      <c r="U39" s="11" t="s">
        <v>28</v>
      </c>
      <c r="V39" s="11" t="s">
        <v>13</v>
      </c>
      <c r="W39" s="11" t="s">
        <v>29</v>
      </c>
    </row>
    <row r="40" spans="1:23" ht="15">
      <c r="A40" s="54" t="s">
        <v>84</v>
      </c>
      <c r="B40" s="54" t="s">
        <v>130</v>
      </c>
      <c r="C40" s="59" t="s">
        <v>72</v>
      </c>
      <c r="D40" s="64"/>
      <c r="E40" s="68">
        <v>12014.56</v>
      </c>
      <c r="F40" s="68"/>
      <c r="G40" s="68">
        <v>10632.8</v>
      </c>
      <c r="H40" s="68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68"/>
      <c r="F41" s="68"/>
      <c r="G41" s="68"/>
      <c r="H41" s="68"/>
    </row>
    <row r="42" spans="1:23" ht="15">
      <c r="A42" s="52" t="s">
        <v>40</v>
      </c>
      <c r="B42" s="52" t="s">
        <v>131</v>
      </c>
      <c r="C42" s="60" t="s">
        <v>85</v>
      </c>
      <c r="D42" s="64"/>
      <c r="E42" s="72">
        <f>E16-E26</f>
        <v>4813.75</v>
      </c>
      <c r="F42" s="72"/>
      <c r="G42" s="72">
        <f>G16-G26</f>
        <v>8275.37</v>
      </c>
      <c r="H42" s="72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132</v>
      </c>
      <c r="C43" s="60" t="s">
        <v>86</v>
      </c>
      <c r="D43" s="64"/>
      <c r="E43" s="72">
        <f>E44-E45-E46</f>
        <v>3821.35</v>
      </c>
      <c r="F43" s="72"/>
      <c r="G43" s="72">
        <f>G44-G45-G46</f>
        <v>3541.38</v>
      </c>
      <c r="H43" s="72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133</v>
      </c>
      <c r="C44" s="59" t="s">
        <v>87</v>
      </c>
      <c r="D44" s="64"/>
      <c r="E44" s="68">
        <v>3894.61</v>
      </c>
      <c r="F44" s="68"/>
      <c r="G44" s="68">
        <v>3541.38</v>
      </c>
      <c r="H44" s="68"/>
    </row>
    <row r="45" spans="1:23" ht="15">
      <c r="A45" s="54" t="s">
        <v>36</v>
      </c>
      <c r="B45" s="54" t="s">
        <v>134</v>
      </c>
      <c r="C45" s="59" t="s">
        <v>144</v>
      </c>
      <c r="D45" s="64"/>
      <c r="E45" s="68">
        <v>73.26</v>
      </c>
      <c r="F45" s="68"/>
      <c r="G45" s="68"/>
      <c r="H45" s="68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135</v>
      </c>
      <c r="C46" s="59" t="s">
        <v>88</v>
      </c>
      <c r="D46" s="64"/>
      <c r="E46" s="68"/>
      <c r="F46" s="68"/>
      <c r="G46" s="68"/>
      <c r="H46" s="68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136</v>
      </c>
      <c r="C47" s="60" t="s">
        <v>89</v>
      </c>
      <c r="D47" s="64"/>
      <c r="E47" s="83"/>
      <c r="F47" s="83"/>
      <c r="G47" s="83"/>
      <c r="H47" s="83"/>
    </row>
    <row r="48" spans="1:23" ht="28.5">
      <c r="A48" s="52" t="s">
        <v>45</v>
      </c>
      <c r="B48" s="52" t="s">
        <v>137</v>
      </c>
      <c r="C48" s="60" t="s">
        <v>102</v>
      </c>
      <c r="D48" s="64"/>
      <c r="E48" s="83"/>
      <c r="F48" s="83"/>
      <c r="G48" s="83"/>
      <c r="H48" s="83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138</v>
      </c>
      <c r="C49" s="60" t="s">
        <v>103</v>
      </c>
      <c r="D49" s="64"/>
      <c r="E49" s="83"/>
      <c r="F49" s="83"/>
      <c r="G49" s="83"/>
      <c r="H49" s="83"/>
      <c r="U49" s="11" t="s">
        <v>28</v>
      </c>
      <c r="V49" s="11" t="s">
        <v>13</v>
      </c>
      <c r="W49" s="11" t="s">
        <v>29</v>
      </c>
    </row>
    <row r="50" spans="1:23" ht="28.5">
      <c r="A50" s="52" t="s">
        <v>90</v>
      </c>
      <c r="B50" s="52" t="s">
        <v>139</v>
      </c>
      <c r="C50" s="60" t="s">
        <v>92</v>
      </c>
      <c r="D50" s="64"/>
      <c r="E50" s="72">
        <f>SUM(E42,E43,E47,E48)-E49</f>
        <v>8635.1</v>
      </c>
      <c r="F50" s="72"/>
      <c r="G50" s="72">
        <f>SUM(G42,G43,G47,G48)-G49</f>
        <v>11816.75</v>
      </c>
      <c r="H50" s="72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93</v>
      </c>
      <c r="D51" s="64"/>
      <c r="E51" s="83"/>
      <c r="F51" s="83"/>
      <c r="G51" s="83"/>
      <c r="H51" s="83"/>
      <c r="U51" s="11" t="s">
        <v>28</v>
      </c>
      <c r="V51" s="11" t="s">
        <v>13</v>
      </c>
      <c r="W51" s="11" t="s">
        <v>29</v>
      </c>
    </row>
    <row r="52" spans="1:23" ht="15">
      <c r="A52" s="61" t="s">
        <v>96</v>
      </c>
      <c r="B52" s="61">
        <v>36</v>
      </c>
      <c r="C52" s="58" t="s">
        <v>91</v>
      </c>
      <c r="D52" s="64"/>
      <c r="E52" s="72">
        <f>SUM(E50,E51)</f>
        <v>8635.1</v>
      </c>
      <c r="F52" s="72"/>
      <c r="G52" s="81">
        <f>SUM(G50,G51)</f>
        <v>11816.75</v>
      </c>
      <c r="H52" s="82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94</v>
      </c>
      <c r="D53" s="64"/>
      <c r="E53" s="68"/>
      <c r="F53" s="68"/>
      <c r="G53" s="68"/>
      <c r="H53" s="68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95</v>
      </c>
      <c r="D54" s="64"/>
      <c r="E54" s="68"/>
      <c r="F54" s="68"/>
      <c r="G54" s="68"/>
      <c r="H54" s="68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2224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/>
      <c r="D58" s="50"/>
      <c r="E58" s="50"/>
      <c r="F58" s="84" t="str">
        <f>IstaigosVadovas</f>
        <v>Jonas Jočiūnas</v>
      </c>
      <c r="G58" s="84"/>
      <c r="H58" s="84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146</v>
      </c>
      <c r="D59" s="85" t="s">
        <v>25</v>
      </c>
      <c r="E59" s="85"/>
      <c r="F59" s="85" t="s">
        <v>24</v>
      </c>
      <c r="G59" s="85"/>
      <c r="H59" s="85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/>
      <c r="D61" s="50"/>
      <c r="E61" s="50"/>
      <c r="F61" s="84" t="str">
        <f>IstaigosFinansininkas</f>
        <v>Daiva Sabulienė</v>
      </c>
      <c r="G61" s="84"/>
      <c r="H61" s="84"/>
    </row>
    <row r="62" spans="1:8" s="21" customFormat="1" ht="12.75" customHeight="1">
      <c r="A62" s="20"/>
      <c r="B62" s="20"/>
      <c r="C62" s="25" t="s">
        <v>147</v>
      </c>
      <c r="D62" s="85" t="s">
        <v>25</v>
      </c>
      <c r="E62" s="85"/>
      <c r="F62" s="85" t="s">
        <v>24</v>
      </c>
      <c r="G62" s="85"/>
      <c r="H62" s="85"/>
    </row>
    <row r="63" spans="1:8" ht="14.25" customHeight="1" hidden="1">
      <c r="A63" s="24"/>
      <c r="B63" s="24"/>
      <c r="C63" s="22"/>
      <c r="D63" s="86"/>
      <c r="E63" s="86"/>
      <c r="F63" s="84"/>
      <c r="G63" s="84"/>
      <c r="H63" s="84"/>
    </row>
    <row r="64" spans="1:8" ht="14.25" customHeight="1" hidden="1">
      <c r="A64" s="19"/>
      <c r="B64" s="19"/>
      <c r="C64" s="19"/>
      <c r="D64" s="19"/>
      <c r="E64" s="25"/>
      <c r="F64" s="85"/>
      <c r="G64" s="85"/>
      <c r="H64" s="85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  <mergeCell ref="G44:H44"/>
    <mergeCell ref="E48:F48"/>
    <mergeCell ref="E54:F54"/>
    <mergeCell ref="G54:H54"/>
    <mergeCell ref="E50:F50"/>
    <mergeCell ref="G50:H50"/>
    <mergeCell ref="E53:F53"/>
    <mergeCell ref="G53:H53"/>
    <mergeCell ref="G51:H51"/>
    <mergeCell ref="E52:F52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E31:F31"/>
    <mergeCell ref="G31:H31"/>
    <mergeCell ref="E49:F49"/>
    <mergeCell ref="G49:H49"/>
    <mergeCell ref="E44:F44"/>
    <mergeCell ref="G48:H48"/>
    <mergeCell ref="E45:F45"/>
    <mergeCell ref="G45:H45"/>
    <mergeCell ref="E46:F46"/>
    <mergeCell ref="G46:H46"/>
    <mergeCell ref="G52:H52"/>
    <mergeCell ref="E51:F51"/>
    <mergeCell ref="E47:F47"/>
    <mergeCell ref="G47:H47"/>
    <mergeCell ref="G17:H17"/>
    <mergeCell ref="G18:H18"/>
    <mergeCell ref="E25:F25"/>
    <mergeCell ref="G24:H24"/>
    <mergeCell ref="E20:F20"/>
    <mergeCell ref="E21:F21"/>
    <mergeCell ref="E23:F23"/>
    <mergeCell ref="G25:H25"/>
    <mergeCell ref="G14:H14"/>
    <mergeCell ref="E14:F14"/>
    <mergeCell ref="G15:H15"/>
    <mergeCell ref="G16:H16"/>
    <mergeCell ref="E15:F15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f5640f58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402</v>
      </c>
    </row>
    <row r="2" spans="1:3" ht="10.5">
      <c r="A2" t="s">
        <v>140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127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4" t="s">
        <v>343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2" ht="10.5">
      <c r="A2" s="1" t="s">
        <v>346</v>
      </c>
      <c r="B2" s="1" t="s">
        <v>347</v>
      </c>
    </row>
    <row r="3" spans="1:2" ht="10.5">
      <c r="A3" s="1" t="s">
        <v>348</v>
      </c>
      <c r="B3" s="1" t="s">
        <v>349</v>
      </c>
    </row>
    <row r="4" spans="1:2" ht="10.5">
      <c r="A4" s="1" t="s">
        <v>350</v>
      </c>
      <c r="B4" s="1" t="s">
        <v>351</v>
      </c>
    </row>
    <row r="5" spans="1:2" ht="10.5">
      <c r="A5" s="1" t="s">
        <v>352</v>
      </c>
      <c r="B5" s="1" t="s">
        <v>353</v>
      </c>
    </row>
    <row r="6" spans="1:2" ht="10.5">
      <c r="A6" s="1" t="s">
        <v>354</v>
      </c>
      <c r="B6" s="1" t="s">
        <v>355</v>
      </c>
    </row>
    <row r="7" spans="1:2" ht="10.5">
      <c r="A7" s="1" t="s">
        <v>356</v>
      </c>
      <c r="B7" s="1" t="s">
        <v>357</v>
      </c>
    </row>
    <row r="8" spans="1:2" ht="10.5">
      <c r="A8" s="1" t="s">
        <v>358</v>
      </c>
      <c r="B8" s="1" t="s">
        <v>359</v>
      </c>
    </row>
    <row r="9" spans="1:2" ht="10.5">
      <c r="A9" s="1" t="s">
        <v>360</v>
      </c>
      <c r="B9" s="1" t="s">
        <v>361</v>
      </c>
    </row>
    <row r="10" spans="1:2" ht="10.5">
      <c r="A10" s="1" t="s">
        <v>362</v>
      </c>
      <c r="B10" s="1" t="s">
        <v>363</v>
      </c>
    </row>
    <row r="11" spans="1:2" ht="10.5">
      <c r="A11" s="1" t="s">
        <v>364</v>
      </c>
      <c r="B11" s="1" t="s">
        <v>365</v>
      </c>
    </row>
    <row r="12" spans="1:2" ht="10.5">
      <c r="A12" s="1" t="s">
        <v>366</v>
      </c>
      <c r="B12" s="1" t="s">
        <v>366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344</v>
      </c>
      <c r="B1" s="1" t="s">
        <v>345</v>
      </c>
    </row>
    <row r="2" spans="1:2" ht="10.5">
      <c r="A2" s="1" t="s">
        <v>367</v>
      </c>
      <c r="B2" s="1" t="s">
        <v>368</v>
      </c>
    </row>
    <row r="3" spans="1:2" ht="10.5">
      <c r="A3" s="1" t="s">
        <v>369</v>
      </c>
      <c r="B3" s="1" t="s">
        <v>370</v>
      </c>
    </row>
    <row r="4" spans="1:2" ht="10.5">
      <c r="A4" s="1" t="s">
        <v>371</v>
      </c>
      <c r="B4" s="1" t="s">
        <v>372</v>
      </c>
    </row>
    <row r="5" spans="1:2" ht="10.5">
      <c r="A5" s="1" t="s">
        <v>373</v>
      </c>
      <c r="B5" s="1" t="s">
        <v>374</v>
      </c>
    </row>
    <row r="6" spans="1:2" ht="10.5">
      <c r="A6" s="1" t="s">
        <v>366</v>
      </c>
      <c r="B6" s="1" t="s">
        <v>366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344</v>
      </c>
      <c r="B1" s="1" t="s">
        <v>345</v>
      </c>
      <c r="C1" s="4" t="s">
        <v>150</v>
      </c>
    </row>
    <row r="2" spans="1:3" ht="10.5">
      <c r="A2" s="1" t="s">
        <v>375</v>
      </c>
      <c r="B2" s="1" t="s">
        <v>376</v>
      </c>
      <c r="C2" s="4">
        <v>0</v>
      </c>
    </row>
    <row r="3" spans="1:3" ht="10.5">
      <c r="A3" s="1" t="s">
        <v>377</v>
      </c>
      <c r="B3" s="1" t="s">
        <v>378</v>
      </c>
      <c r="C3" s="4">
        <v>0</v>
      </c>
    </row>
    <row r="4" spans="1:3" ht="10.5">
      <c r="A4" s="1" t="s">
        <v>379</v>
      </c>
      <c r="B4" s="1" t="s">
        <v>380</v>
      </c>
      <c r="C4" s="4">
        <v>0</v>
      </c>
    </row>
    <row r="5" spans="1:3" ht="10.5">
      <c r="A5" s="1" t="s">
        <v>381</v>
      </c>
      <c r="B5" s="1" t="s">
        <v>382</v>
      </c>
      <c r="C5" s="4">
        <v>0</v>
      </c>
    </row>
    <row r="6" spans="1:3" ht="10.5">
      <c r="A6" s="1" t="s">
        <v>383</v>
      </c>
      <c r="B6" s="1" t="s">
        <v>384</v>
      </c>
      <c r="C6" s="4">
        <v>0</v>
      </c>
    </row>
    <row r="7" spans="1:3" ht="10.5">
      <c r="A7" s="1" t="s">
        <v>385</v>
      </c>
      <c r="B7" s="1" t="s">
        <v>386</v>
      </c>
      <c r="C7" s="4">
        <v>0</v>
      </c>
    </row>
    <row r="8" spans="1:3" ht="10.5">
      <c r="A8" s="1" t="s">
        <v>387</v>
      </c>
      <c r="B8" s="1" t="s">
        <v>388</v>
      </c>
      <c r="C8" s="4">
        <v>0</v>
      </c>
    </row>
    <row r="9" spans="1:3" ht="10.5">
      <c r="A9" s="1" t="s">
        <v>389</v>
      </c>
      <c r="B9" s="1" t="s">
        <v>390</v>
      </c>
      <c r="C9" s="4">
        <v>0</v>
      </c>
    </row>
    <row r="10" spans="1:3" ht="10.5">
      <c r="A10" s="1" t="s">
        <v>332</v>
      </c>
      <c r="B10" s="1" t="s">
        <v>391</v>
      </c>
      <c r="C10" s="4">
        <v>0</v>
      </c>
    </row>
    <row r="11" spans="1:3" ht="10.5">
      <c r="A11" s="1" t="s">
        <v>392</v>
      </c>
      <c r="B11" s="1" t="s">
        <v>393</v>
      </c>
      <c r="C11" s="4">
        <v>0</v>
      </c>
    </row>
    <row r="12" spans="1:3" ht="10.5">
      <c r="A12" s="1" t="s">
        <v>394</v>
      </c>
      <c r="B12" s="1" t="s">
        <v>395</v>
      </c>
      <c r="C12" s="4">
        <v>0</v>
      </c>
    </row>
    <row r="13" spans="1:3" ht="10.5">
      <c r="A13" s="1" t="s">
        <v>396</v>
      </c>
      <c r="B13" s="1" t="s">
        <v>397</v>
      </c>
      <c r="C13" s="4">
        <v>0</v>
      </c>
    </row>
    <row r="14" spans="1:3" ht="10.5">
      <c r="A14" s="1" t="s">
        <v>398</v>
      </c>
      <c r="B14" s="1" t="s">
        <v>397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3" ht="10.5">
      <c r="A2" s="1" t="s">
        <v>399</v>
      </c>
      <c r="B2" s="1" t="s">
        <v>399</v>
      </c>
      <c r="C2" s="4"/>
    </row>
    <row r="3" spans="1:2" ht="10.5">
      <c r="A3" s="1" t="s">
        <v>400</v>
      </c>
      <c r="B3" s="1" t="s">
        <v>400</v>
      </c>
    </row>
    <row r="4" spans="1:2" ht="10.5">
      <c r="A4" s="1" t="s">
        <v>401</v>
      </c>
      <c r="B4" s="1" t="s">
        <v>401</v>
      </c>
    </row>
    <row r="5" spans="1:2" ht="10.5">
      <c r="A5" s="1" t="s">
        <v>331</v>
      </c>
      <c r="B5" s="1" t="s">
        <v>331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2016</v>
      </c>
      <c r="C2">
        <f ca="1">IF(ISNUMBER(INDIRECT($A$2)),INDIRECT($A$2),0)</f>
        <v>0</v>
      </c>
      <c r="D2" t="b">
        <f ca="1">ISBLANK(INDIRECT($A$2))</f>
        <v>0</v>
      </c>
      <c r="F2" t="s">
        <v>101</v>
      </c>
      <c r="G2" t="str">
        <f>Metai</f>
        <v>2016</v>
      </c>
      <c r="H2" t="str">
        <f>Menuo</f>
        <v>rugsėjo 30 d.</v>
      </c>
      <c r="I2" t="str">
        <f>IstaigosKodas</f>
        <v>2224</v>
      </c>
      <c r="L2">
        <v>387</v>
      </c>
      <c r="M2" t="s">
        <v>158</v>
      </c>
      <c r="N2" t="str">
        <f>CRC</f>
        <v>f5640f58</v>
      </c>
    </row>
    <row r="3" spans="1:4" ht="10.5">
      <c r="A3" s="67" t="s">
        <v>164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 t="str">
        <f ca="1">IF(ISTEXT(INDIRECT($A$12)),INDIRECT($A$12),"")</f>
        <v>4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7" t="s">
        <v>174</v>
      </c>
      <c r="B13" t="str">
        <f ca="1">IF(ISTEXT(INDIRECT($A$13)),INDIRECT($A$13),"")</f>
        <v>5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664842.05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661138.14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577674.04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563197.11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529919.65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493293.1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1500</v>
      </c>
      <c r="D28" t="b">
        <f ca="1">ISBLANK(INDIRECT($A$28))</f>
        <v>0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1058.57</v>
      </c>
      <c r="D29" t="b">
        <f ca="1">ISBLANK(INDIRECT($A$29))</f>
        <v>0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46118.87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68845.44</v>
      </c>
      <c r="D33" t="b">
        <f ca="1">ISBLANK(INDIRECT($A$33))</f>
        <v>0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135.52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87168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97941.03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87168.01</v>
      </c>
      <c r="D48" t="b">
        <f ca="1">ISBLANK(INDIRECT($A$48))</f>
        <v>0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97941.03</v>
      </c>
      <c r="D49" t="b">
        <f ca="1">ISBLANK(INDIRECT($A$49))</f>
        <v>0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660028.3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652862.77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436913.78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400319.07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23459.27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25457.78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72494.05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69127.5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13.34</v>
      </c>
      <c r="D72" t="b">
        <f ca="1">ISBLANK(INDIRECT($A$72))</f>
        <v>0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176.42</v>
      </c>
      <c r="D73" t="b">
        <f ca="1">ISBLANK(INDIRECT($A$73))</f>
        <v>0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10866.66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12770.07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1490.96</v>
      </c>
      <c r="D80" t="b">
        <f ca="1">ISBLANK(INDIRECT($A$80))</f>
        <v>0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971.99</v>
      </c>
      <c r="D81" t="b">
        <f ca="1">ISBLANK(INDIRECT($A$81))</f>
        <v>0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2205.26</v>
      </c>
      <c r="D84" t="b">
        <f ca="1">ISBLANK(INDIRECT($A$84))</f>
        <v>0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161</v>
      </c>
      <c r="D85" t="b">
        <f ca="1">ISBLANK(INDIRECT($A$85))</f>
        <v>0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339.36</v>
      </c>
      <c r="D89" t="b">
        <f ca="1">ISBLANK(INDIRECT($A$89))</f>
        <v>0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25317.07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31518.25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32346.06</v>
      </c>
      <c r="D96" t="b">
        <f ca="1">ISBLANK(INDIRECT($A$96))</f>
        <v>0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36353.56</v>
      </c>
      <c r="D97" t="b">
        <f ca="1">ISBLANK(INDIRECT($A$97))</f>
        <v>0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465.74</v>
      </c>
      <c r="D100" t="b">
        <f ca="1">ISBLANK(INDIRECT($A$100))</f>
        <v>0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602.49</v>
      </c>
      <c r="D101" t="b">
        <f ca="1">ISBLANK(INDIRECT($A$101))</f>
        <v>0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42441.55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64432.48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12014.56</v>
      </c>
      <c r="D112" t="b">
        <f ca="1">ISBLANK(INDIRECT($A$112))</f>
        <v>0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10632.8</v>
      </c>
      <c r="D113" t="b">
        <f ca="1">ISBLANK(INDIRECT($A$113))</f>
        <v>0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4813.75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8275.37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3821.35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3541.38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3894.61</v>
      </c>
      <c r="D124" t="b">
        <f ca="1">ISBLANK(INDIRECT($A$124))</f>
        <v>0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3541.38</v>
      </c>
      <c r="D125" t="b">
        <f ca="1">ISBLANK(INDIRECT($A$125))</f>
        <v>0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73.26</v>
      </c>
      <c r="D128" t="b">
        <f ca="1">ISBLANK(INDIRECT($A$128))</f>
        <v>0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8635.1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11816.75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8635.1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11816.75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2224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Jonas Jočiūnas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Daiva Sabulienė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2016-11-16T14:32:21Z</cp:lastPrinted>
  <dcterms:created xsi:type="dcterms:W3CDTF">2003-09-13T06:13:56Z</dcterms:created>
  <dcterms:modified xsi:type="dcterms:W3CDTF">2016-11-16T14:36:25Z</dcterms:modified>
  <cp:category/>
  <cp:version/>
  <cp:contentType/>
  <cp:contentStatus/>
</cp:coreProperties>
</file>